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dec 2018 qa data\version to post\"/>
    </mc:Choice>
  </mc:AlternateContent>
  <bookViews>
    <workbookView xWindow="0" yWindow="0" windowWidth="28800" windowHeight="11865"/>
  </bookViews>
  <sheets>
    <sheet name="coal" sheetId="2" r:id="rId1"/>
  </sheets>
  <calcPr calcId="162913"/>
</workbook>
</file>

<file path=xl/calcChain.xml><?xml version="1.0" encoding="utf-8"?>
<calcChain xmlns="http://schemas.openxmlformats.org/spreadsheetml/2006/main">
  <c r="J22" i="2" l="1"/>
  <c r="J16" i="2"/>
  <c r="J38" i="2" l="1"/>
  <c r="O38" i="2" s="1"/>
  <c r="M38" i="2"/>
  <c r="L38" i="2"/>
  <c r="K38" i="2"/>
  <c r="J37" i="2"/>
  <c r="J36" i="2"/>
  <c r="J35" i="2"/>
  <c r="J34" i="2"/>
  <c r="I37" i="2"/>
  <c r="I36" i="2"/>
  <c r="I35" i="2"/>
  <c r="I34" i="2"/>
  <c r="R37" i="2"/>
  <c r="R36" i="2"/>
  <c r="R35" i="2"/>
  <c r="R34" i="2"/>
  <c r="N38" i="2" l="1"/>
  <c r="R21" i="2"/>
  <c r="R20" i="2"/>
  <c r="R19" i="2"/>
  <c r="R18" i="2"/>
  <c r="R15" i="2"/>
  <c r="R14" i="2"/>
  <c r="R13" i="2"/>
  <c r="R12" i="2"/>
  <c r="M16" i="2"/>
  <c r="L16" i="2"/>
  <c r="K16" i="2"/>
  <c r="O16" i="2"/>
  <c r="M22" i="2"/>
  <c r="L22" i="2"/>
  <c r="K22" i="2"/>
  <c r="J21" i="2"/>
  <c r="J20" i="2"/>
  <c r="J19" i="2"/>
  <c r="J18" i="2"/>
  <c r="J15" i="2"/>
  <c r="J14" i="2"/>
  <c r="J13" i="2"/>
  <c r="J12" i="2"/>
  <c r="I21" i="2"/>
  <c r="I20" i="2"/>
  <c r="I19" i="2"/>
  <c r="I18" i="2"/>
  <c r="I15" i="2"/>
  <c r="I14" i="2"/>
  <c r="I13" i="2"/>
  <c r="I12" i="2"/>
  <c r="O22" i="2" l="1"/>
  <c r="N16" i="2"/>
  <c r="N22" i="2"/>
</calcChain>
</file>

<file path=xl/sharedStrings.xml><?xml version="1.0" encoding="utf-8"?>
<sst xmlns="http://schemas.openxmlformats.org/spreadsheetml/2006/main" count="253" uniqueCount="61">
  <si>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</si>
  <si>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</si>
  <si>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</si>
  <si>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</si>
  <si>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</si>
  <si>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</si>
  <si>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</si>
  <si>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</si>
  <si>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</si>
  <si>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</si>
  <si>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</si>
  <si>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</si>
  <si>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</si>
  <si>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</si>
  <si>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</si>
  <si>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Fuel Type (Primary)</t>
  </si>
  <si>
    <t xml:space="preserve"> Fuel Type (Secondary)</t>
  </si>
  <si>
    <t xml:space="preserve"> SO2 Control(s)</t>
  </si>
  <si>
    <t xml:space="preserve"> NOx Control(s)</t>
  </si>
  <si>
    <t>Pipeline Natural Gas</t>
  </si>
  <si>
    <t>Dry bottom wall-fired boiler</t>
  </si>
  <si>
    <t>Coal</t>
  </si>
  <si>
    <t>Wet Lime FGD</t>
  </si>
  <si>
    <t>Tangentially-fired</t>
  </si>
  <si>
    <t>Low NOx Burner Technology w/ Closed-coupled/Separated OFA</t>
  </si>
  <si>
    <t>Dry Lime FGD</t>
  </si>
  <si>
    <t>Low NOx Burner Technology w/ Closed-coupled OFA</t>
  </si>
  <si>
    <t>Low NOx Burner Technology (Dry Bottom only)&lt;br&gt;Selective Catalytic Reduction</t>
  </si>
  <si>
    <t>Colorado Energy Management, LLC</t>
  </si>
  <si>
    <t>MT</t>
  </si>
  <si>
    <t>Colstrip</t>
  </si>
  <si>
    <t>Puget Sound Power &amp; Light Company, Talen Montana, LLC</t>
  </si>
  <si>
    <t>Talen Montana, LLC</t>
  </si>
  <si>
    <t>Avista Corporation, Pacificorp Energy Generation, Portland General Electric Company, Puget Sound Power &amp; Light Company, Talen Montana, LLC</t>
  </si>
  <si>
    <t>Avista Corporation, Bank of New York, NorthWestern Energy, LLC, Pacificorp Energy Generation, Portland General Electric Company, Puget Sound Power &amp; Light Company, Talen Montana, LLC</t>
  </si>
  <si>
    <t>Montana Dakota Utilities Company</t>
  </si>
  <si>
    <t>Hardin Generating Station</t>
  </si>
  <si>
    <t>U1</t>
  </si>
  <si>
    <t>Rocky Mountain Power, LLC</t>
  </si>
  <si>
    <t>Lewis &amp; Clark</t>
  </si>
  <si>
    <t>B1</t>
  </si>
  <si>
    <t>P P &amp; L Montana, LLC, Puget Sound Power &amp; Light Company, Talen Montana, LLC</t>
  </si>
  <si>
    <t>P P &amp; L Montana, LLC, Talen Montana, LLC</t>
  </si>
  <si>
    <t>P P &amp; L Montana, LLC, Puget Sound Power &amp; Light Company</t>
  </si>
  <si>
    <t>P P &amp; L Montana, LLC</t>
  </si>
  <si>
    <t>Avista Corporation, P P &amp; L Montana, LLC, Pacificorp Energy Generation, Portland General Electric Company, Puget Sound Power &amp; Light Company</t>
  </si>
  <si>
    <t>Avista Corporation, P P &amp; L Montana, LLC, Pacificorp Energy Generation, Portland General Electric Company, Puget Sound Power &amp; Light Company, Talen Montana, LLC</t>
  </si>
  <si>
    <t>Avista Corporation, Bank of New York, NorthWestern Energy, LLC, P P &amp; L Montana, LLC, Pacificorp Energy Generation, Portland General Electric Company, Puget Sound Power &amp; Light Company</t>
  </si>
  <si>
    <t>Avista Corporation, Bank of New York, NorthWestern Energy, LLC, P P &amp; L Montana, LLC, Pacificorp Energy Generation, Portland General Electric Company, Puget Sound Power &amp; Light Company, Talen Montana, LLC</t>
  </si>
  <si>
    <t>J E Corette</t>
  </si>
  <si>
    <t>Notes</t>
  </si>
  <si>
    <t>Nameplate Capacity (MW)</t>
  </si>
  <si>
    <t>Nameplate Capacity Factor</t>
  </si>
  <si>
    <t>Heat Rate (mmbtu/kwhr)</t>
  </si>
  <si>
    <t>Case 1 MW-h        (85% or Higher)</t>
  </si>
  <si>
    <t>Nox ER</t>
  </si>
  <si>
    <t>SO2 ER</t>
  </si>
  <si>
    <t>SO2 Tons</t>
  </si>
  <si>
    <t>2022 retirement</t>
  </si>
  <si>
    <t>Average HR =</t>
  </si>
  <si>
    <t>retired in 2017?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</si>
</sst>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 applyFill="1"/>
    <xf numFmtId="9" fontId="0" fillId="0" borderId="10" xfId="0" applyNumberFormat="1" applyFill="1" applyBorder="1" applyAlignment="1">
      <alignment horizontal="right"/>
    </xf>
    <xf numFmtId="3" fontId="0" fillId="0" borderId="10" xfId="0" applyNumberFormat="1" applyBorder="1"/>
    <xf numFmtId="0" fontId="0" fillId="36" borderId="10" xfId="0" applyFill="1" applyBorder="1"/>
    <xf numFmtId="3" fontId="0" fillId="36" borderId="10" xfId="0" applyNumberFormat="1" applyFill="1" applyBorder="1"/>
    <xf numFmtId="3" fontId="0" fillId="0" borderId="10" xfId="0" applyNumberFormat="1" applyFill="1" applyBorder="1"/>
    <xf numFmtId="3" fontId="0" fillId="36" borderId="1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164" fontId="0" fillId="36" borderId="10" xfId="0" applyNumberFormat="1" applyFill="1" applyBorder="1"/>
    <xf numFmtId="165" fontId="0" fillId="36" borderId="10" xfId="0" applyNumberFormat="1" applyFill="1" applyBorder="1"/>
    <xf numFmtId="164" fontId="0" fillId="0" borderId="10" xfId="0" applyNumberFormat="1" applyBorder="1"/>
    <xf numFmtId="0" fontId="0" fillId="0" borderId="10" xfId="0" applyFill="1" applyBorder="1"/>
    <xf numFmtId="0" fontId="0" fillId="33" borderId="11" xfId="0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center" wrapText="1"/>
    </xf>
    <xf numFmtId="166" fontId="18" fillId="34" borderId="11" xfId="0" applyNumberFormat="1" applyFont="1" applyFill="1" applyBorder="1" applyAlignment="1" applyProtection="1">
      <alignment horizontal="center" wrapText="1"/>
    </xf>
    <xf numFmtId="9" fontId="18" fillId="34" borderId="11" xfId="0" applyNumberFormat="1" applyFont="1" applyFill="1" applyBorder="1" applyAlignment="1" applyProtection="1">
      <alignment horizontal="center" wrapText="1"/>
    </xf>
    <xf numFmtId="164" fontId="18" fillId="34" borderId="11" xfId="0" applyNumberFormat="1" applyFont="1" applyFill="1" applyBorder="1" applyAlignment="1" applyProtection="1">
      <alignment horizontal="center" wrapText="1"/>
    </xf>
    <xf numFmtId="164" fontId="0" fillId="33" borderId="11" xfId="0" applyNumberFormat="1" applyFill="1" applyBorder="1" applyAlignment="1">
      <alignment horizontal="center" wrapText="1"/>
    </xf>
    <xf numFmtId="165" fontId="0" fillId="33" borderId="11" xfId="0" applyNumberFormat="1" applyFill="1" applyBorder="1" applyAlignment="1">
      <alignment horizontal="center" wrapText="1"/>
    </xf>
    <xf numFmtId="0" fontId="0" fillId="35" borderId="10" xfId="0" applyFill="1" applyBorder="1"/>
    <xf numFmtId="3" fontId="0" fillId="35" borderId="10" xfId="0" applyNumberFormat="1" applyFill="1" applyBorder="1"/>
    <xf numFmtId="164" fontId="0" fillId="35" borderId="10" xfId="0" applyNumberFormat="1" applyFill="1" applyBorder="1"/>
    <xf numFmtId="165" fontId="0" fillId="35" borderId="10" xfId="0" applyNumberFormat="1" applyFill="1" applyBorder="1"/>
    <xf numFmtId="164" fontId="0" fillId="0" borderId="10" xfId="0" applyNumberFormat="1" applyFill="1" applyBorder="1"/>
    <xf numFmtId="165" fontId="0" fillId="0" borderId="10" xfId="0" applyNumberFormat="1" applyFill="1" applyBorder="1"/>
    <xf numFmtId="0" fontId="0" fillId="0" borderId="10" xfId="0" applyBorder="1"/>
    <xf numFmtId="16" fontId="0" fillId="0" borderId="10" xfId="0" applyNumberFormat="1" applyBorder="1"/>
    <xf numFmtId="165" fontId="0" fillId="0" borderId="10" xfId="0" applyNumberFormat="1" applyBorder="1"/>
    <xf numFmtId="9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vertical="center"/>
    </xf>
    <xf numFmtId="16" fontId="0" fillId="0" borderId="10" xfId="0" applyNumberFormat="1" applyFill="1" applyBorder="1"/>
    <xf numFmtId="0" fontId="0" fillId="33" borderId="12" xfId="0" applyFill="1" applyBorder="1" applyAlignment="1">
      <alignment horizontal="center" wrapText="1"/>
    </xf>
    <xf numFmtId="0" fontId="0" fillId="35" borderId="13" xfId="0" applyFill="1" applyBorder="1"/>
    <xf numFmtId="0" fontId="0" fillId="0" borderId="13" xfId="0" applyFill="1" applyBorder="1"/>
    <xf numFmtId="0" fontId="0" fillId="0" borderId="13" xfId="0" applyBorder="1"/>
    <xf numFmtId="0" fontId="0" fillId="36" borderId="13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75" zoomScaleNormal="75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1" width="7.42578125" customWidth="1"/>
    <col min="2" max="2" width="31.7109375" customWidth="1"/>
    <col min="3" max="3" width="9.28515625" customWidth="1"/>
    <col min="4" max="4" width="7.42578125" bestFit="1" customWidth="1"/>
    <col min="5" max="5" width="8" customWidth="1"/>
    <col min="6" max="6" width="10.7109375" style="1" customWidth="1"/>
    <col min="7" max="7" width="21.42578125" style="4" customWidth="1"/>
    <col min="8" max="8" width="12.85546875" style="1" customWidth="1"/>
    <col min="9" max="9" width="12.42578125" style="1" customWidth="1"/>
    <col min="10" max="10" width="15" style="1" customWidth="1"/>
    <col min="11" max="11" width="13.7109375" style="1" customWidth="1"/>
    <col min="12" max="12" width="7.7109375" style="1" customWidth="1"/>
    <col min="13" max="13" width="8" style="1" customWidth="1"/>
    <col min="14" max="14" width="11.28515625" style="1" customWidth="1"/>
    <col min="15" max="15" width="9.85546875" style="1" customWidth="1"/>
    <col min="16" max="16" width="11.85546875" style="1" customWidth="1"/>
    <col min="17" max="17" width="13.140625" style="2" bestFit="1" customWidth="1"/>
    <col min="18" max="18" width="11.85546875" style="1" customWidth="1"/>
    <col min="19" max="19" width="10.28515625" style="1" bestFit="1" customWidth="1"/>
    <col min="20" max="20" width="9.85546875" style="1" bestFit="1" customWidth="1"/>
    <col min="21" max="21" width="15" style="1" bestFit="1" customWidth="1"/>
    <col min="22" max="22" width="10.140625" style="3" customWidth="1"/>
    <col min="23" max="23" width="32.7109375" hidden="1" customWidth="1"/>
    <col min="24" max="24" width="29.7109375" customWidth="1"/>
    <col min="25" max="25" width="29.42578125" hidden="1" customWidth="1"/>
    <col min="26" max="26" width="28.5703125" hidden="1" customWidth="1"/>
    <col min="27" max="27" width="27.7109375" hidden="1" customWidth="1"/>
    <col min="28" max="28" width="33.140625" customWidth="1"/>
    <col min="29" max="29" width="39.7109375" customWidth="1"/>
    <col min="30" max="16384" width="9.140625" style="42"/>
  </cols>
  <sheetData>
    <row r="1" spans="1:29" s="41" customFormat="1" ht="45.75" thickTop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9" t="s">
        <v>50</v>
      </c>
      <c r="H1" s="19" t="s">
        <v>51</v>
      </c>
      <c r="I1" s="20" t="s">
        <v>52</v>
      </c>
      <c r="J1" s="19" t="s">
        <v>53</v>
      </c>
      <c r="K1" s="19" t="s">
        <v>54</v>
      </c>
      <c r="L1" s="21" t="s">
        <v>55</v>
      </c>
      <c r="M1" s="21" t="s">
        <v>56</v>
      </c>
      <c r="N1" s="21" t="s">
        <v>9</v>
      </c>
      <c r="O1" s="19" t="s">
        <v>57</v>
      </c>
      <c r="P1" s="18" t="s">
        <v>6</v>
      </c>
      <c r="Q1" s="22" t="s">
        <v>8</v>
      </c>
      <c r="R1" s="18" t="s">
        <v>56</v>
      </c>
      <c r="S1" s="18" t="s">
        <v>9</v>
      </c>
      <c r="T1" s="18" t="s">
        <v>7</v>
      </c>
      <c r="U1" s="18" t="s">
        <v>10</v>
      </c>
      <c r="V1" s="23" t="s">
        <v>11</v>
      </c>
      <c r="W1" s="17" t="s">
        <v>12</v>
      </c>
      <c r="X1" s="17" t="s">
        <v>13</v>
      </c>
      <c r="Y1" s="17" t="s">
        <v>14</v>
      </c>
      <c r="Z1" s="17" t="s">
        <v>15</v>
      </c>
      <c r="AA1" s="17" t="s">
        <v>16</v>
      </c>
      <c r="AB1" s="17" t="s">
        <v>17</v>
      </c>
      <c r="AC1" s="36" t="s">
        <v>18</v>
      </c>
    </row>
    <row r="2" spans="1:29" x14ac:dyDescent="0.25">
      <c r="A2" s="24" t="s">
        <v>29</v>
      </c>
      <c r="B2" s="24" t="s">
        <v>30</v>
      </c>
      <c r="C2" s="24">
        <v>6076</v>
      </c>
      <c r="D2" s="24">
        <v>1</v>
      </c>
      <c r="E2" s="24">
        <v>2014</v>
      </c>
      <c r="F2" s="25">
        <v>8291.7800000000007</v>
      </c>
      <c r="G2" s="25"/>
      <c r="H2" s="25"/>
      <c r="I2" s="25"/>
      <c r="J2" s="25"/>
      <c r="K2" s="25"/>
      <c r="L2" s="25"/>
      <c r="M2" s="25"/>
      <c r="N2" s="25"/>
      <c r="O2" s="25"/>
      <c r="P2" s="25">
        <v>2254364.6800000002</v>
      </c>
      <c r="Q2" s="26">
        <v>0.3196</v>
      </c>
      <c r="R2" s="25"/>
      <c r="S2" s="25">
        <v>3893.462</v>
      </c>
      <c r="T2" s="25">
        <v>2602.92</v>
      </c>
      <c r="U2" s="25">
        <v>2504417.6680000001</v>
      </c>
      <c r="V2" s="27">
        <v>23885027.335999999</v>
      </c>
      <c r="W2" s="24" t="s">
        <v>43</v>
      </c>
      <c r="X2" s="24" t="s">
        <v>44</v>
      </c>
      <c r="Y2" s="24" t="s">
        <v>23</v>
      </c>
      <c r="Z2" s="24" t="s">
        <v>21</v>
      </c>
      <c r="AA2" s="24"/>
      <c r="AB2" s="24" t="s">
        <v>22</v>
      </c>
      <c r="AC2" s="37" t="s">
        <v>26</v>
      </c>
    </row>
    <row r="3" spans="1:29" x14ac:dyDescent="0.25">
      <c r="A3" s="24" t="s">
        <v>29</v>
      </c>
      <c r="B3" s="24" t="s">
        <v>30</v>
      </c>
      <c r="C3" s="24">
        <v>6076</v>
      </c>
      <c r="D3" s="24">
        <v>1</v>
      </c>
      <c r="E3" s="24">
        <v>2015</v>
      </c>
      <c r="F3" s="25">
        <v>8055.22</v>
      </c>
      <c r="G3" s="25"/>
      <c r="H3" s="25"/>
      <c r="I3" s="25"/>
      <c r="J3" s="25"/>
      <c r="K3" s="25"/>
      <c r="L3" s="25"/>
      <c r="M3" s="25"/>
      <c r="N3" s="25"/>
      <c r="O3" s="25"/>
      <c r="P3" s="25">
        <v>2144280.5</v>
      </c>
      <c r="Q3" s="26">
        <v>0.32650000000000001</v>
      </c>
      <c r="R3" s="25"/>
      <c r="S3" s="25">
        <v>3797.0749999999998</v>
      </c>
      <c r="T3" s="25">
        <v>2037.8</v>
      </c>
      <c r="U3" s="25">
        <v>2370011.1260000002</v>
      </c>
      <c r="V3" s="27">
        <v>22608947.658</v>
      </c>
      <c r="W3" s="24" t="s">
        <v>41</v>
      </c>
      <c r="X3" s="24" t="s">
        <v>42</v>
      </c>
      <c r="Y3" s="24" t="s">
        <v>23</v>
      </c>
      <c r="Z3" s="24" t="s">
        <v>21</v>
      </c>
      <c r="AA3" s="24"/>
      <c r="AB3" s="24" t="s">
        <v>22</v>
      </c>
      <c r="AC3" s="37" t="s">
        <v>26</v>
      </c>
    </row>
    <row r="4" spans="1:29" x14ac:dyDescent="0.25">
      <c r="A4" s="24" t="s">
        <v>29</v>
      </c>
      <c r="B4" s="24" t="s">
        <v>30</v>
      </c>
      <c r="C4" s="24">
        <v>6076</v>
      </c>
      <c r="D4" s="24">
        <v>1</v>
      </c>
      <c r="E4" s="24">
        <v>2016</v>
      </c>
      <c r="F4" s="25">
        <v>6779</v>
      </c>
      <c r="G4" s="25"/>
      <c r="H4" s="25"/>
      <c r="I4" s="25"/>
      <c r="J4" s="25"/>
      <c r="K4" s="25"/>
      <c r="L4" s="25"/>
      <c r="M4" s="25"/>
      <c r="N4" s="25"/>
      <c r="O4" s="25"/>
      <c r="P4" s="25">
        <v>1824034.76</v>
      </c>
      <c r="Q4" s="26">
        <v>0.33989999999999998</v>
      </c>
      <c r="R4" s="25"/>
      <c r="S4" s="25">
        <v>3474.9070000000002</v>
      </c>
      <c r="T4" s="25">
        <v>1739.8440000000001</v>
      </c>
      <c r="U4" s="25">
        <v>2089555.135</v>
      </c>
      <c r="V4" s="27">
        <v>19939830.159000002</v>
      </c>
      <c r="W4" s="24" t="s">
        <v>31</v>
      </c>
      <c r="X4" s="24" t="s">
        <v>32</v>
      </c>
      <c r="Y4" s="24" t="s">
        <v>23</v>
      </c>
      <c r="Z4" s="24" t="s">
        <v>21</v>
      </c>
      <c r="AA4" s="24"/>
      <c r="AB4" s="24" t="s">
        <v>22</v>
      </c>
      <c r="AC4" s="37" t="s">
        <v>26</v>
      </c>
    </row>
    <row r="5" spans="1:29" x14ac:dyDescent="0.25">
      <c r="A5" s="24" t="s">
        <v>29</v>
      </c>
      <c r="B5" s="24" t="s">
        <v>30</v>
      </c>
      <c r="C5" s="24">
        <v>6076</v>
      </c>
      <c r="D5" s="24">
        <v>1</v>
      </c>
      <c r="E5" s="24">
        <v>2017</v>
      </c>
      <c r="F5" s="25">
        <v>6787.75</v>
      </c>
      <c r="G5" s="25" t="s">
        <v>58</v>
      </c>
      <c r="H5" s="25"/>
      <c r="I5" s="25"/>
      <c r="J5" s="25"/>
      <c r="K5" s="25"/>
      <c r="L5" s="25"/>
      <c r="M5" s="25"/>
      <c r="N5" s="25"/>
      <c r="O5" s="25"/>
      <c r="P5" s="25">
        <v>1792272.15</v>
      </c>
      <c r="Q5" s="26">
        <v>0.34350000000000003</v>
      </c>
      <c r="R5" s="25"/>
      <c r="S5" s="25">
        <v>3236.239</v>
      </c>
      <c r="T5" s="25">
        <v>1936.412</v>
      </c>
      <c r="U5" s="25">
        <v>1945021.754</v>
      </c>
      <c r="V5" s="27">
        <v>18556303.588</v>
      </c>
      <c r="W5" s="24" t="s">
        <v>31</v>
      </c>
      <c r="X5" s="24" t="s">
        <v>32</v>
      </c>
      <c r="Y5" s="24" t="s">
        <v>23</v>
      </c>
      <c r="Z5" s="24" t="s">
        <v>21</v>
      </c>
      <c r="AA5" s="24"/>
      <c r="AB5" s="24" t="s">
        <v>22</v>
      </c>
      <c r="AC5" s="37" t="s">
        <v>26</v>
      </c>
    </row>
    <row r="6" spans="1:29" x14ac:dyDescent="0.25">
      <c r="A6" s="16"/>
      <c r="B6" s="16"/>
      <c r="C6" s="16"/>
      <c r="D6" s="16"/>
      <c r="E6" s="1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/>
      <c r="R6" s="9"/>
      <c r="S6" s="9"/>
      <c r="T6" s="9"/>
      <c r="U6" s="9"/>
      <c r="V6" s="29"/>
      <c r="W6" s="16"/>
      <c r="X6" s="16"/>
      <c r="Y6" s="16"/>
      <c r="Z6" s="16"/>
      <c r="AA6" s="16"/>
      <c r="AB6" s="16"/>
      <c r="AC6" s="38"/>
    </row>
    <row r="7" spans="1:29" x14ac:dyDescent="0.25">
      <c r="A7" s="24" t="s">
        <v>29</v>
      </c>
      <c r="B7" s="24" t="s">
        <v>30</v>
      </c>
      <c r="C7" s="24">
        <v>6076</v>
      </c>
      <c r="D7" s="24">
        <v>2</v>
      </c>
      <c r="E7" s="24">
        <v>2014</v>
      </c>
      <c r="F7" s="25">
        <v>8458.1200000000008</v>
      </c>
      <c r="G7" s="25"/>
      <c r="H7" s="25"/>
      <c r="I7" s="25"/>
      <c r="J7" s="25"/>
      <c r="K7" s="25"/>
      <c r="L7" s="25"/>
      <c r="M7" s="25"/>
      <c r="N7" s="25"/>
      <c r="O7" s="25"/>
      <c r="P7" s="25">
        <v>2279561.25</v>
      </c>
      <c r="Q7" s="26">
        <v>0.30840000000000001</v>
      </c>
      <c r="R7" s="25"/>
      <c r="S7" s="25">
        <v>3957.377</v>
      </c>
      <c r="T7" s="25">
        <v>3518.1239999999998</v>
      </c>
      <c r="U7" s="25">
        <v>2586848.699</v>
      </c>
      <c r="V7" s="27">
        <v>24671018.294</v>
      </c>
      <c r="W7" s="24" t="s">
        <v>43</v>
      </c>
      <c r="X7" s="24" t="s">
        <v>44</v>
      </c>
      <c r="Y7" s="24" t="s">
        <v>23</v>
      </c>
      <c r="Z7" s="24" t="s">
        <v>21</v>
      </c>
      <c r="AA7" s="24"/>
      <c r="AB7" s="24" t="s">
        <v>22</v>
      </c>
      <c r="AC7" s="37" t="s">
        <v>26</v>
      </c>
    </row>
    <row r="8" spans="1:29" x14ac:dyDescent="0.25">
      <c r="A8" s="24" t="s">
        <v>29</v>
      </c>
      <c r="B8" s="24" t="s">
        <v>30</v>
      </c>
      <c r="C8" s="24">
        <v>6076</v>
      </c>
      <c r="D8" s="24">
        <v>2</v>
      </c>
      <c r="E8" s="24">
        <v>2015</v>
      </c>
      <c r="F8" s="25">
        <v>6956.23</v>
      </c>
      <c r="G8" s="25"/>
      <c r="H8" s="25"/>
      <c r="I8" s="25"/>
      <c r="J8" s="25"/>
      <c r="K8" s="25"/>
      <c r="L8" s="25"/>
      <c r="M8" s="25"/>
      <c r="N8" s="25"/>
      <c r="O8" s="25"/>
      <c r="P8" s="25">
        <v>1857608.09</v>
      </c>
      <c r="Q8" s="26">
        <v>0.21629999999999999</v>
      </c>
      <c r="R8" s="25"/>
      <c r="S8" s="25">
        <v>2228.6190000000001</v>
      </c>
      <c r="T8" s="25">
        <v>1847.7470000000001</v>
      </c>
      <c r="U8" s="25">
        <v>2188185.2030000002</v>
      </c>
      <c r="V8" s="27">
        <v>20875137.655999999</v>
      </c>
      <c r="W8" s="24" t="s">
        <v>41</v>
      </c>
      <c r="X8" s="24" t="s">
        <v>42</v>
      </c>
      <c r="Y8" s="24" t="s">
        <v>23</v>
      </c>
      <c r="Z8" s="24" t="s">
        <v>21</v>
      </c>
      <c r="AA8" s="24"/>
      <c r="AB8" s="24" t="s">
        <v>22</v>
      </c>
      <c r="AC8" s="37" t="s">
        <v>26</v>
      </c>
    </row>
    <row r="9" spans="1:29" x14ac:dyDescent="0.25">
      <c r="A9" s="24" t="s">
        <v>29</v>
      </c>
      <c r="B9" s="24" t="s">
        <v>30</v>
      </c>
      <c r="C9" s="24">
        <v>6076</v>
      </c>
      <c r="D9" s="24">
        <v>2</v>
      </c>
      <c r="E9" s="24">
        <v>2016</v>
      </c>
      <c r="F9" s="25">
        <v>8044.79</v>
      </c>
      <c r="G9" s="25"/>
      <c r="H9" s="25"/>
      <c r="I9" s="25"/>
      <c r="J9" s="25"/>
      <c r="K9" s="25"/>
      <c r="L9" s="25"/>
      <c r="M9" s="25"/>
      <c r="N9" s="25"/>
      <c r="O9" s="25"/>
      <c r="P9" s="25">
        <v>2152696.71</v>
      </c>
      <c r="Q9" s="26">
        <v>0.1439</v>
      </c>
      <c r="R9" s="25"/>
      <c r="S9" s="25">
        <v>1736.5309999999999</v>
      </c>
      <c r="T9" s="25">
        <v>2055.7919999999999</v>
      </c>
      <c r="U9" s="25">
        <v>2486106.9369999999</v>
      </c>
      <c r="V9" s="27">
        <v>23711538.385000002</v>
      </c>
      <c r="W9" s="24" t="s">
        <v>31</v>
      </c>
      <c r="X9" s="24" t="s">
        <v>32</v>
      </c>
      <c r="Y9" s="24" t="s">
        <v>23</v>
      </c>
      <c r="Z9" s="24" t="s">
        <v>21</v>
      </c>
      <c r="AA9" s="24"/>
      <c r="AB9" s="24" t="s">
        <v>22</v>
      </c>
      <c r="AC9" s="37" t="s">
        <v>26</v>
      </c>
    </row>
    <row r="10" spans="1:29" x14ac:dyDescent="0.25">
      <c r="A10" s="24" t="s">
        <v>29</v>
      </c>
      <c r="B10" s="24" t="s">
        <v>30</v>
      </c>
      <c r="C10" s="24">
        <v>6076</v>
      </c>
      <c r="D10" s="24">
        <v>2</v>
      </c>
      <c r="E10" s="24">
        <v>2017</v>
      </c>
      <c r="F10" s="25">
        <v>8042.93</v>
      </c>
      <c r="G10" s="25" t="s">
        <v>58</v>
      </c>
      <c r="H10" s="25"/>
      <c r="I10" s="25"/>
      <c r="J10" s="25"/>
      <c r="K10" s="25"/>
      <c r="L10" s="25"/>
      <c r="M10" s="25"/>
      <c r="N10" s="25"/>
      <c r="O10" s="25"/>
      <c r="P10" s="25">
        <v>2180091.2000000002</v>
      </c>
      <c r="Q10" s="26">
        <v>0.1588</v>
      </c>
      <c r="R10" s="25"/>
      <c r="S10" s="25">
        <v>1890.3140000000001</v>
      </c>
      <c r="T10" s="25">
        <v>2526.0659999999998</v>
      </c>
      <c r="U10" s="25">
        <v>2445266.577</v>
      </c>
      <c r="V10" s="27">
        <v>23321104.259</v>
      </c>
      <c r="W10" s="24" t="s">
        <v>31</v>
      </c>
      <c r="X10" s="24" t="s">
        <v>32</v>
      </c>
      <c r="Y10" s="24" t="s">
        <v>23</v>
      </c>
      <c r="Z10" s="24" t="s">
        <v>21</v>
      </c>
      <c r="AA10" s="24"/>
      <c r="AB10" s="24" t="s">
        <v>22</v>
      </c>
      <c r="AC10" s="37" t="s">
        <v>26</v>
      </c>
    </row>
    <row r="11" spans="1:29" x14ac:dyDescent="0.25">
      <c r="A11" s="30"/>
      <c r="B11" s="30"/>
      <c r="C11" s="30"/>
      <c r="D11" s="31"/>
      <c r="E11" s="30"/>
      <c r="F11" s="6"/>
      <c r="G11" s="9"/>
      <c r="H11" s="6"/>
      <c r="I11" s="6"/>
      <c r="J11" s="6"/>
      <c r="K11" s="6"/>
      <c r="L11" s="6"/>
      <c r="M11" s="6"/>
      <c r="N11" s="6"/>
      <c r="O11" s="6"/>
      <c r="P11" s="6"/>
      <c r="Q11" s="15"/>
      <c r="R11" s="6"/>
      <c r="S11" s="6"/>
      <c r="T11" s="6"/>
      <c r="U11" s="6"/>
      <c r="V11" s="32"/>
      <c r="W11" s="30"/>
      <c r="X11" s="30"/>
      <c r="Y11" s="30"/>
      <c r="Z11" s="30"/>
      <c r="AA11" s="30"/>
      <c r="AB11" s="30"/>
      <c r="AC11" s="39"/>
    </row>
    <row r="12" spans="1:29" x14ac:dyDescent="0.25">
      <c r="A12" s="30" t="s">
        <v>29</v>
      </c>
      <c r="B12" s="30" t="s">
        <v>30</v>
      </c>
      <c r="C12" s="30">
        <v>6076</v>
      </c>
      <c r="D12" s="16">
        <v>3</v>
      </c>
      <c r="E12" s="30">
        <v>2014</v>
      </c>
      <c r="F12" s="6">
        <v>6993.81</v>
      </c>
      <c r="G12" s="9"/>
      <c r="H12" s="6">
        <v>778</v>
      </c>
      <c r="I12" s="5">
        <f>P12/(H$12*8760)</f>
        <v>0.73458184403282034</v>
      </c>
      <c r="J12" s="6">
        <f t="shared" ref="J12:J15" si="0">V12/P12*1000</f>
        <v>10157.00144412702</v>
      </c>
      <c r="K12" s="6"/>
      <c r="L12" s="6"/>
      <c r="M12" s="6"/>
      <c r="N12" s="6"/>
      <c r="O12" s="6"/>
      <c r="P12" s="6">
        <v>5006380.95</v>
      </c>
      <c r="Q12" s="15">
        <v>0.15859999999999999</v>
      </c>
      <c r="R12" s="15">
        <f t="shared" ref="R12:R15" si="1">T12*2000/V12</f>
        <v>8.678795965840605E-2</v>
      </c>
      <c r="S12" s="6">
        <v>4093.4490000000001</v>
      </c>
      <c r="T12" s="6">
        <v>2206.576</v>
      </c>
      <c r="U12" s="6">
        <v>5333124.6880000001</v>
      </c>
      <c r="V12" s="32">
        <v>50849818.538999997</v>
      </c>
      <c r="W12" s="30" t="s">
        <v>45</v>
      </c>
      <c r="X12" s="30" t="s">
        <v>44</v>
      </c>
      <c r="Y12" s="30" t="s">
        <v>23</v>
      </c>
      <c r="Z12" s="30" t="s">
        <v>21</v>
      </c>
      <c r="AA12" s="30"/>
      <c r="AB12" s="30" t="s">
        <v>22</v>
      </c>
      <c r="AC12" s="39" t="s">
        <v>24</v>
      </c>
    </row>
    <row r="13" spans="1:29" x14ac:dyDescent="0.25">
      <c r="A13" s="30" t="s">
        <v>29</v>
      </c>
      <c r="B13" s="30" t="s">
        <v>30</v>
      </c>
      <c r="C13" s="30">
        <v>6076</v>
      </c>
      <c r="D13" s="16">
        <v>3</v>
      </c>
      <c r="E13" s="30">
        <v>2015</v>
      </c>
      <c r="F13" s="6">
        <v>8447.7999999999993</v>
      </c>
      <c r="G13" s="9"/>
      <c r="H13" s="6"/>
      <c r="I13" s="5">
        <f t="shared" ref="I13:I15" si="2">P13/(H$12*8760)</f>
        <v>0.89743297414046086</v>
      </c>
      <c r="J13" s="6">
        <f t="shared" si="0"/>
        <v>9964.493353533051</v>
      </c>
      <c r="K13" s="6"/>
      <c r="L13" s="6"/>
      <c r="M13" s="6"/>
      <c r="N13" s="6"/>
      <c r="O13" s="6"/>
      <c r="P13" s="6">
        <v>6116257</v>
      </c>
      <c r="Q13" s="15">
        <v>0.16370000000000001</v>
      </c>
      <c r="R13" s="15">
        <f t="shared" si="1"/>
        <v>9.525515934028278E-2</v>
      </c>
      <c r="S13" s="6">
        <v>5052.6210000000001</v>
      </c>
      <c r="T13" s="6">
        <v>2902.6819999999998</v>
      </c>
      <c r="U13" s="6">
        <v>6391958.1880000001</v>
      </c>
      <c r="V13" s="32">
        <v>60945402.225000001</v>
      </c>
      <c r="W13" s="30" t="s">
        <v>46</v>
      </c>
      <c r="X13" s="30" t="s">
        <v>42</v>
      </c>
      <c r="Y13" s="30" t="s">
        <v>23</v>
      </c>
      <c r="Z13" s="30" t="s">
        <v>21</v>
      </c>
      <c r="AA13" s="30"/>
      <c r="AB13" s="30" t="s">
        <v>22</v>
      </c>
      <c r="AC13" s="39" t="s">
        <v>24</v>
      </c>
    </row>
    <row r="14" spans="1:29" x14ac:dyDescent="0.25">
      <c r="A14" s="30" t="s">
        <v>29</v>
      </c>
      <c r="B14" s="30" t="s">
        <v>30</v>
      </c>
      <c r="C14" s="30">
        <v>6076</v>
      </c>
      <c r="D14" s="16">
        <v>3</v>
      </c>
      <c r="E14" s="30">
        <v>2016</v>
      </c>
      <c r="F14" s="6">
        <v>8146.03</v>
      </c>
      <c r="G14" s="9"/>
      <c r="H14" s="6"/>
      <c r="I14" s="5">
        <f t="shared" si="2"/>
        <v>0.82653816277541048</v>
      </c>
      <c r="J14" s="6">
        <f t="shared" si="0"/>
        <v>9977.0252368158472</v>
      </c>
      <c r="K14" s="6"/>
      <c r="L14" s="6"/>
      <c r="M14" s="6"/>
      <c r="N14" s="6"/>
      <c r="O14" s="6"/>
      <c r="P14" s="6">
        <v>5633089.0099999998</v>
      </c>
      <c r="Q14" s="15">
        <v>0.1575</v>
      </c>
      <c r="R14" s="15">
        <f t="shared" si="1"/>
        <v>9.2616579024774132E-2</v>
      </c>
      <c r="S14" s="6">
        <v>4504.7730000000001</v>
      </c>
      <c r="T14" s="6">
        <v>2602.5940000000001</v>
      </c>
      <c r="U14" s="6">
        <v>5894410.409</v>
      </c>
      <c r="V14" s="32">
        <v>56201471.214000002</v>
      </c>
      <c r="W14" s="30" t="s">
        <v>33</v>
      </c>
      <c r="X14" s="30" t="s">
        <v>32</v>
      </c>
      <c r="Y14" s="30" t="s">
        <v>23</v>
      </c>
      <c r="Z14" s="30" t="s">
        <v>21</v>
      </c>
      <c r="AA14" s="30"/>
      <c r="AB14" s="30" t="s">
        <v>22</v>
      </c>
      <c r="AC14" s="39" t="s">
        <v>24</v>
      </c>
    </row>
    <row r="15" spans="1:29" x14ac:dyDescent="0.25">
      <c r="A15" s="30" t="s">
        <v>29</v>
      </c>
      <c r="B15" s="30" t="s">
        <v>30</v>
      </c>
      <c r="C15" s="30">
        <v>6076</v>
      </c>
      <c r="D15" s="16">
        <v>3</v>
      </c>
      <c r="E15" s="30">
        <v>2017</v>
      </c>
      <c r="F15" s="6">
        <v>7251.26</v>
      </c>
      <c r="G15" s="9"/>
      <c r="H15" s="6"/>
      <c r="I15" s="5">
        <f t="shared" si="2"/>
        <v>0.73800821389583404</v>
      </c>
      <c r="J15" s="6">
        <f t="shared" si="0"/>
        <v>9815.8082001583607</v>
      </c>
      <c r="K15" s="33">
        <v>0.85</v>
      </c>
      <c r="L15" s="34">
        <v>2017</v>
      </c>
      <c r="M15" s="34">
        <v>2017</v>
      </c>
      <c r="N15" s="6"/>
      <c r="O15" s="6"/>
      <c r="P15" s="6">
        <v>5029732.62</v>
      </c>
      <c r="Q15" s="15">
        <v>0.14879999999999999</v>
      </c>
      <c r="R15" s="15">
        <f t="shared" si="1"/>
        <v>9.2355392736907238E-2</v>
      </c>
      <c r="S15" s="6">
        <v>3752.78</v>
      </c>
      <c r="T15" s="6">
        <v>2279.8339999999998</v>
      </c>
      <c r="U15" s="6">
        <v>5178017.9709999999</v>
      </c>
      <c r="V15" s="32">
        <v>49370890.696000002</v>
      </c>
      <c r="W15" s="30" t="s">
        <v>33</v>
      </c>
      <c r="X15" s="30" t="s">
        <v>32</v>
      </c>
      <c r="Y15" s="30" t="s">
        <v>23</v>
      </c>
      <c r="Z15" s="30" t="s">
        <v>21</v>
      </c>
      <c r="AA15" s="30"/>
      <c r="AB15" s="30" t="s">
        <v>22</v>
      </c>
      <c r="AC15" s="39" t="s">
        <v>24</v>
      </c>
    </row>
    <row r="16" spans="1:29" x14ac:dyDescent="0.25">
      <c r="A16" s="7"/>
      <c r="B16" s="7"/>
      <c r="C16" s="7"/>
      <c r="D16" s="7"/>
      <c r="E16" s="7"/>
      <c r="F16" s="8"/>
      <c r="G16" s="8"/>
      <c r="H16" s="8"/>
      <c r="I16" s="10" t="s">
        <v>59</v>
      </c>
      <c r="J16" s="8">
        <f>AVERAGE(J12:J15)</f>
        <v>9978.5820586585687</v>
      </c>
      <c r="K16" s="11">
        <f>H12*8760*0.85</f>
        <v>5792988</v>
      </c>
      <c r="L16" s="12">
        <f>Q15</f>
        <v>0.14879999999999999</v>
      </c>
      <c r="M16" s="12">
        <f>R15</f>
        <v>9.2355392736907238E-2</v>
      </c>
      <c r="N16" s="8">
        <f>J16*K16/1000*L16/2000</f>
        <v>4300.7519755381336</v>
      </c>
      <c r="O16" s="8">
        <f>J16*K16/1000*M16/2000</f>
        <v>2669.3389634734817</v>
      </c>
      <c r="P16" s="8"/>
      <c r="Q16" s="13"/>
      <c r="R16" s="8"/>
      <c r="S16" s="8"/>
      <c r="T16" s="8"/>
      <c r="U16" s="8"/>
      <c r="V16" s="14"/>
      <c r="W16" s="7"/>
      <c r="X16" s="7"/>
      <c r="Y16" s="7"/>
      <c r="Z16" s="7"/>
      <c r="AA16" s="7"/>
      <c r="AB16" s="7"/>
      <c r="AC16" s="40"/>
    </row>
    <row r="17" spans="1:29" x14ac:dyDescent="0.25">
      <c r="A17" s="30"/>
      <c r="B17" s="30"/>
      <c r="C17" s="30"/>
      <c r="D17" s="35"/>
      <c r="E17" s="30"/>
      <c r="F17" s="6"/>
      <c r="G17" s="9"/>
      <c r="H17" s="6"/>
      <c r="I17" s="6"/>
      <c r="J17" s="6"/>
      <c r="K17" s="6"/>
      <c r="L17" s="6"/>
      <c r="M17" s="6"/>
      <c r="N17" s="6"/>
      <c r="O17" s="6"/>
      <c r="P17" s="6"/>
      <c r="Q17" s="15"/>
      <c r="R17" s="6"/>
      <c r="S17" s="6"/>
      <c r="T17" s="6"/>
      <c r="U17" s="6"/>
      <c r="V17" s="32"/>
      <c r="W17" s="30"/>
      <c r="X17" s="30"/>
      <c r="Y17" s="30"/>
      <c r="Z17" s="30"/>
      <c r="AA17" s="30"/>
      <c r="AB17" s="30"/>
      <c r="AC17" s="39"/>
    </row>
    <row r="18" spans="1:29" x14ac:dyDescent="0.25">
      <c r="A18" s="30" t="s">
        <v>29</v>
      </c>
      <c r="B18" s="30" t="s">
        <v>30</v>
      </c>
      <c r="C18" s="30">
        <v>6076</v>
      </c>
      <c r="D18" s="16">
        <v>4</v>
      </c>
      <c r="E18" s="30">
        <v>2014</v>
      </c>
      <c r="F18" s="6">
        <v>7915.33</v>
      </c>
      <c r="G18" s="9"/>
      <c r="H18" s="6">
        <v>778</v>
      </c>
      <c r="I18" s="5">
        <f>P18/(H$18*8760)</f>
        <v>0.81452479575307246</v>
      </c>
      <c r="J18" s="6">
        <f t="shared" ref="J18:J21" si="3">V18/P18*1000</f>
        <v>10108.716413599976</v>
      </c>
      <c r="K18" s="6"/>
      <c r="L18" s="6"/>
      <c r="M18" s="6"/>
      <c r="N18" s="6"/>
      <c r="O18" s="6"/>
      <c r="P18" s="6">
        <v>5551214.5499999998</v>
      </c>
      <c r="Q18" s="15">
        <v>0.1643</v>
      </c>
      <c r="R18" s="15">
        <f t="shared" ref="R18:R21" si="4">T18*2000/V18</f>
        <v>8.8166236679774662E-2</v>
      </c>
      <c r="S18" s="6">
        <v>4591.6390000000001</v>
      </c>
      <c r="T18" s="6">
        <v>2473.7530000000002</v>
      </c>
      <c r="U18" s="6">
        <v>5885405.3559999997</v>
      </c>
      <c r="V18" s="32">
        <v>56115653.637000002</v>
      </c>
      <c r="W18" s="30" t="s">
        <v>47</v>
      </c>
      <c r="X18" s="30" t="s">
        <v>44</v>
      </c>
      <c r="Y18" s="30" t="s">
        <v>23</v>
      </c>
      <c r="Z18" s="30" t="s">
        <v>21</v>
      </c>
      <c r="AA18" s="30"/>
      <c r="AB18" s="30" t="s">
        <v>22</v>
      </c>
      <c r="AC18" s="39" t="s">
        <v>24</v>
      </c>
    </row>
    <row r="19" spans="1:29" x14ac:dyDescent="0.25">
      <c r="A19" s="30" t="s">
        <v>29</v>
      </c>
      <c r="B19" s="30" t="s">
        <v>30</v>
      </c>
      <c r="C19" s="30">
        <v>6076</v>
      </c>
      <c r="D19" s="16">
        <v>4</v>
      </c>
      <c r="E19" s="30">
        <v>2015</v>
      </c>
      <c r="F19" s="6">
        <v>8480.7999999999993</v>
      </c>
      <c r="G19" s="9"/>
      <c r="H19" s="6"/>
      <c r="I19" s="5">
        <f t="shared" ref="I19:I21" si="5">P19/(H$18*8760)</f>
        <v>0.90533317633318067</v>
      </c>
      <c r="J19" s="6">
        <f t="shared" si="3"/>
        <v>10084.301349202482</v>
      </c>
      <c r="K19" s="6"/>
      <c r="L19" s="6"/>
      <c r="M19" s="6"/>
      <c r="N19" s="6"/>
      <c r="O19" s="6"/>
      <c r="P19" s="6">
        <v>6170099.0899999999</v>
      </c>
      <c r="Q19" s="15">
        <v>0.16520000000000001</v>
      </c>
      <c r="R19" s="15">
        <f t="shared" si="4"/>
        <v>9.2048074511208916E-2</v>
      </c>
      <c r="S19" s="6">
        <v>5159.8680000000004</v>
      </c>
      <c r="T19" s="6">
        <v>2863.6680000000001</v>
      </c>
      <c r="U19" s="6">
        <v>6525754.5379999997</v>
      </c>
      <c r="V19" s="32">
        <v>62221138.578000002</v>
      </c>
      <c r="W19" s="30" t="s">
        <v>48</v>
      </c>
      <c r="X19" s="30" t="s">
        <v>42</v>
      </c>
      <c r="Y19" s="30" t="s">
        <v>23</v>
      </c>
      <c r="Z19" s="30" t="s">
        <v>21</v>
      </c>
      <c r="AA19" s="30"/>
      <c r="AB19" s="30" t="s">
        <v>22</v>
      </c>
      <c r="AC19" s="39" t="s">
        <v>24</v>
      </c>
    </row>
    <row r="20" spans="1:29" x14ac:dyDescent="0.25">
      <c r="A20" s="30" t="s">
        <v>29</v>
      </c>
      <c r="B20" s="30" t="s">
        <v>30</v>
      </c>
      <c r="C20" s="30">
        <v>6076</v>
      </c>
      <c r="D20" s="16">
        <v>4</v>
      </c>
      <c r="E20" s="30">
        <v>2016</v>
      </c>
      <c r="F20" s="6">
        <v>7384.97</v>
      </c>
      <c r="G20" s="9"/>
      <c r="H20" s="6"/>
      <c r="I20" s="5">
        <f t="shared" si="5"/>
        <v>0.75104429165052644</v>
      </c>
      <c r="J20" s="6">
        <f t="shared" si="3"/>
        <v>9820.9974424650372</v>
      </c>
      <c r="K20" s="6"/>
      <c r="L20" s="6"/>
      <c r="M20" s="6"/>
      <c r="N20" s="6"/>
      <c r="O20" s="6"/>
      <c r="P20" s="6">
        <v>5118577.1399999997</v>
      </c>
      <c r="Q20" s="15">
        <v>0.15110000000000001</v>
      </c>
      <c r="R20" s="15">
        <f t="shared" si="4"/>
        <v>9.2619082017479273E-2</v>
      </c>
      <c r="S20" s="6">
        <v>3816.9650000000001</v>
      </c>
      <c r="T20" s="6">
        <v>2327.9589999999998</v>
      </c>
      <c r="U20" s="6">
        <v>5272267.4570000004</v>
      </c>
      <c r="V20" s="32">
        <v>50269533.001000002</v>
      </c>
      <c r="W20" s="30" t="s">
        <v>34</v>
      </c>
      <c r="X20" s="30" t="s">
        <v>32</v>
      </c>
      <c r="Y20" s="30" t="s">
        <v>23</v>
      </c>
      <c r="Z20" s="30" t="s">
        <v>21</v>
      </c>
      <c r="AA20" s="30"/>
      <c r="AB20" s="30" t="s">
        <v>22</v>
      </c>
      <c r="AC20" s="39" t="s">
        <v>24</v>
      </c>
    </row>
    <row r="21" spans="1:29" x14ac:dyDescent="0.25">
      <c r="A21" s="30" t="s">
        <v>29</v>
      </c>
      <c r="B21" s="30" t="s">
        <v>30</v>
      </c>
      <c r="C21" s="30">
        <v>6076</v>
      </c>
      <c r="D21" s="16">
        <v>4</v>
      </c>
      <c r="E21" s="30">
        <v>2017</v>
      </c>
      <c r="F21" s="6">
        <v>8449.02</v>
      </c>
      <c r="G21" s="9"/>
      <c r="H21" s="6"/>
      <c r="I21" s="5">
        <f t="shared" si="5"/>
        <v>0.83710738957166841</v>
      </c>
      <c r="J21" s="6">
        <f t="shared" si="3"/>
        <v>9479.7752356271121</v>
      </c>
      <c r="K21" s="33">
        <v>0.85</v>
      </c>
      <c r="L21" s="34">
        <v>2017</v>
      </c>
      <c r="M21" s="34">
        <v>2017</v>
      </c>
      <c r="N21" s="6"/>
      <c r="O21" s="6"/>
      <c r="P21" s="6">
        <v>5705121.25</v>
      </c>
      <c r="Q21" s="15">
        <v>0.1542</v>
      </c>
      <c r="R21" s="15">
        <f t="shared" si="4"/>
        <v>8.8085211041187661E-2</v>
      </c>
      <c r="S21" s="6">
        <v>4195.04</v>
      </c>
      <c r="T21" s="6">
        <v>2381.9679999999998</v>
      </c>
      <c r="U21" s="6">
        <v>5672252.4819999998</v>
      </c>
      <c r="V21" s="32">
        <v>54083267.141999997</v>
      </c>
      <c r="W21" s="30" t="s">
        <v>34</v>
      </c>
      <c r="X21" s="30" t="s">
        <v>32</v>
      </c>
      <c r="Y21" s="30" t="s">
        <v>23</v>
      </c>
      <c r="Z21" s="30" t="s">
        <v>21</v>
      </c>
      <c r="AA21" s="30"/>
      <c r="AB21" s="30" t="s">
        <v>22</v>
      </c>
      <c r="AC21" s="39" t="s">
        <v>24</v>
      </c>
    </row>
    <row r="22" spans="1:29" x14ac:dyDescent="0.25">
      <c r="A22" s="7"/>
      <c r="B22" s="7"/>
      <c r="C22" s="7"/>
      <c r="D22" s="7"/>
      <c r="E22" s="7"/>
      <c r="F22" s="8"/>
      <c r="G22" s="8"/>
      <c r="H22" s="8"/>
      <c r="I22" s="10" t="s">
        <v>59</v>
      </c>
      <c r="J22" s="8">
        <f>AVERAGE(J18:J21)</f>
        <v>9873.4476102236513</v>
      </c>
      <c r="K22" s="11">
        <f>H18*8760*0.85</f>
        <v>5792988</v>
      </c>
      <c r="L22" s="12">
        <f>Q21</f>
        <v>0.1542</v>
      </c>
      <c r="M22" s="12">
        <f>R21</f>
        <v>8.8085211041187661E-2</v>
      </c>
      <c r="N22" s="8">
        <f>J22*K22/1000*L22/2000</f>
        <v>4409.8704677508467</v>
      </c>
      <c r="O22" s="8">
        <f>J22*K22/1000*M22/2000</f>
        <v>2519.094492971039</v>
      </c>
      <c r="P22" s="8"/>
      <c r="Q22" s="13"/>
      <c r="R22" s="8"/>
      <c r="S22" s="8"/>
      <c r="T22" s="8"/>
      <c r="U22" s="8"/>
      <c r="V22" s="14"/>
      <c r="W22" s="7"/>
      <c r="X22" s="7"/>
      <c r="Y22" s="7"/>
      <c r="Z22" s="7"/>
      <c r="AA22" s="7"/>
      <c r="AB22" s="7"/>
      <c r="AC22" s="40"/>
    </row>
    <row r="23" spans="1:29" x14ac:dyDescent="0.25">
      <c r="A23" s="30"/>
      <c r="B23" s="30"/>
      <c r="C23" s="30"/>
      <c r="D23" s="31"/>
      <c r="E23" s="30"/>
      <c r="F23" s="6"/>
      <c r="G23" s="9"/>
      <c r="H23" s="6"/>
      <c r="I23" s="6"/>
      <c r="J23" s="6"/>
      <c r="K23" s="6"/>
      <c r="L23" s="6"/>
      <c r="M23" s="6"/>
      <c r="N23" s="6"/>
      <c r="O23" s="6"/>
      <c r="P23" s="6"/>
      <c r="Q23" s="15"/>
      <c r="R23" s="6"/>
      <c r="S23" s="6"/>
      <c r="T23" s="6"/>
      <c r="U23" s="6"/>
      <c r="V23" s="32"/>
      <c r="W23" s="30"/>
      <c r="X23" s="30"/>
      <c r="Y23" s="30"/>
      <c r="Z23" s="30"/>
      <c r="AA23" s="30"/>
      <c r="AB23" s="30"/>
      <c r="AC23" s="39"/>
    </row>
    <row r="24" spans="1:29" x14ac:dyDescent="0.25">
      <c r="A24" s="24" t="s">
        <v>29</v>
      </c>
      <c r="B24" s="24" t="s">
        <v>36</v>
      </c>
      <c r="C24" s="24">
        <v>55749</v>
      </c>
      <c r="D24" s="24" t="s">
        <v>37</v>
      </c>
      <c r="E24" s="24">
        <v>2014</v>
      </c>
      <c r="F24" s="25">
        <v>7175.42</v>
      </c>
      <c r="G24" s="25"/>
      <c r="H24" s="25"/>
      <c r="I24" s="25"/>
      <c r="J24" s="25"/>
      <c r="K24" s="25"/>
      <c r="L24" s="25"/>
      <c r="M24" s="25"/>
      <c r="N24" s="25"/>
      <c r="O24" s="25"/>
      <c r="P24" s="25">
        <v>766445.77</v>
      </c>
      <c r="Q24" s="26">
        <v>7.9299999999999995E-2</v>
      </c>
      <c r="R24" s="25"/>
      <c r="S24" s="25">
        <v>358.69299999999998</v>
      </c>
      <c r="T24" s="25">
        <v>390.68200000000002</v>
      </c>
      <c r="U24" s="25">
        <v>931025.03099999996</v>
      </c>
      <c r="V24" s="27">
        <v>8879990.7740000002</v>
      </c>
      <c r="W24" s="24" t="s">
        <v>38</v>
      </c>
      <c r="X24" s="24" t="s">
        <v>28</v>
      </c>
      <c r="Y24" s="24" t="s">
        <v>20</v>
      </c>
      <c r="Z24" s="24" t="s">
        <v>21</v>
      </c>
      <c r="AA24" s="24"/>
      <c r="AB24" s="24" t="s">
        <v>25</v>
      </c>
      <c r="AC24" s="37" t="s">
        <v>27</v>
      </c>
    </row>
    <row r="25" spans="1:29" x14ac:dyDescent="0.25">
      <c r="A25" s="24" t="s">
        <v>29</v>
      </c>
      <c r="B25" s="24" t="s">
        <v>36</v>
      </c>
      <c r="C25" s="24">
        <v>55749</v>
      </c>
      <c r="D25" s="24" t="s">
        <v>37</v>
      </c>
      <c r="E25" s="24">
        <v>2015</v>
      </c>
      <c r="F25" s="25">
        <v>5424.26</v>
      </c>
      <c r="G25" s="25"/>
      <c r="H25" s="25"/>
      <c r="I25" s="25"/>
      <c r="J25" s="25"/>
      <c r="K25" s="25"/>
      <c r="L25" s="25"/>
      <c r="M25" s="25"/>
      <c r="N25" s="25"/>
      <c r="O25" s="25"/>
      <c r="P25" s="25">
        <v>553746.59</v>
      </c>
      <c r="Q25" s="26">
        <v>7.8700000000000006E-2</v>
      </c>
      <c r="R25" s="25"/>
      <c r="S25" s="25">
        <v>258.86399999999998</v>
      </c>
      <c r="T25" s="25">
        <v>296.66000000000003</v>
      </c>
      <c r="U25" s="25">
        <v>672240.19799999997</v>
      </c>
      <c r="V25" s="27">
        <v>6412641.0039999997</v>
      </c>
      <c r="W25" s="24" t="s">
        <v>38</v>
      </c>
      <c r="X25" s="24" t="s">
        <v>28</v>
      </c>
      <c r="Y25" s="24" t="s">
        <v>20</v>
      </c>
      <c r="Z25" s="24" t="s">
        <v>21</v>
      </c>
      <c r="AA25" s="24"/>
      <c r="AB25" s="24" t="s">
        <v>25</v>
      </c>
      <c r="AC25" s="37" t="s">
        <v>27</v>
      </c>
    </row>
    <row r="26" spans="1:29" x14ac:dyDescent="0.25">
      <c r="A26" s="24" t="s">
        <v>29</v>
      </c>
      <c r="B26" s="24" t="s">
        <v>36</v>
      </c>
      <c r="C26" s="24">
        <v>55749</v>
      </c>
      <c r="D26" s="24" t="s">
        <v>37</v>
      </c>
      <c r="E26" s="24">
        <v>2016</v>
      </c>
      <c r="F26" s="25">
        <v>3531.57</v>
      </c>
      <c r="G26" s="25"/>
      <c r="H26" s="25"/>
      <c r="I26" s="25"/>
      <c r="J26" s="25"/>
      <c r="K26" s="25"/>
      <c r="L26" s="25"/>
      <c r="M26" s="25"/>
      <c r="N26" s="25"/>
      <c r="O26" s="25"/>
      <c r="P26" s="25">
        <v>392351.51</v>
      </c>
      <c r="Q26" s="26">
        <v>7.8700000000000006E-2</v>
      </c>
      <c r="R26" s="25"/>
      <c r="S26" s="25">
        <v>185.15</v>
      </c>
      <c r="T26" s="25">
        <v>209.12100000000001</v>
      </c>
      <c r="U26" s="25">
        <v>483941.37800000003</v>
      </c>
      <c r="V26" s="27">
        <v>4621073.17</v>
      </c>
      <c r="W26" s="24" t="s">
        <v>38</v>
      </c>
      <c r="X26" s="24" t="s">
        <v>28</v>
      </c>
      <c r="Y26" s="24" t="s">
        <v>20</v>
      </c>
      <c r="Z26" s="24" t="s">
        <v>21</v>
      </c>
      <c r="AA26" s="24"/>
      <c r="AB26" s="24" t="s">
        <v>25</v>
      </c>
      <c r="AC26" s="37" t="s">
        <v>27</v>
      </c>
    </row>
    <row r="27" spans="1:29" x14ac:dyDescent="0.25">
      <c r="A27" s="24" t="s">
        <v>29</v>
      </c>
      <c r="B27" s="24" t="s">
        <v>36</v>
      </c>
      <c r="C27" s="24">
        <v>55749</v>
      </c>
      <c r="D27" s="24" t="s">
        <v>37</v>
      </c>
      <c r="E27" s="24">
        <v>2017</v>
      </c>
      <c r="F27" s="25">
        <v>1378.76</v>
      </c>
      <c r="G27" s="25" t="s">
        <v>60</v>
      </c>
      <c r="H27" s="25"/>
      <c r="I27" s="25"/>
      <c r="J27" s="25"/>
      <c r="K27" s="25"/>
      <c r="L27" s="25"/>
      <c r="M27" s="25"/>
      <c r="N27" s="25"/>
      <c r="O27" s="25"/>
      <c r="P27" s="25">
        <v>133348.24</v>
      </c>
      <c r="Q27" s="26">
        <v>7.9600000000000004E-2</v>
      </c>
      <c r="R27" s="25"/>
      <c r="S27" s="25">
        <v>65.585999999999999</v>
      </c>
      <c r="T27" s="25">
        <v>71.628</v>
      </c>
      <c r="U27" s="25">
        <v>169936.29300000001</v>
      </c>
      <c r="V27" s="27">
        <v>1620839.2479999999</v>
      </c>
      <c r="W27" s="24" t="s">
        <v>38</v>
      </c>
      <c r="X27" s="24" t="s">
        <v>28</v>
      </c>
      <c r="Y27" s="24" t="s">
        <v>20</v>
      </c>
      <c r="Z27" s="24" t="s">
        <v>21</v>
      </c>
      <c r="AA27" s="24"/>
      <c r="AB27" s="24" t="s">
        <v>25</v>
      </c>
      <c r="AC27" s="37" t="s">
        <v>27</v>
      </c>
    </row>
    <row r="28" spans="1:29" x14ac:dyDescent="0.25">
      <c r="A28" s="30"/>
      <c r="B28" s="30"/>
      <c r="C28" s="30"/>
      <c r="D28" s="30"/>
      <c r="E28" s="30"/>
      <c r="F28" s="6"/>
      <c r="G28" s="9"/>
      <c r="H28" s="6"/>
      <c r="I28" s="6"/>
      <c r="J28" s="6"/>
      <c r="K28" s="6"/>
      <c r="L28" s="6"/>
      <c r="M28" s="6"/>
      <c r="N28" s="6"/>
      <c r="O28" s="6"/>
      <c r="P28" s="6"/>
      <c r="Q28" s="15"/>
      <c r="R28" s="6"/>
      <c r="S28" s="6"/>
      <c r="T28" s="6"/>
      <c r="U28" s="6"/>
      <c r="V28" s="32"/>
      <c r="W28" s="30"/>
      <c r="X28" s="30"/>
      <c r="Y28" s="30"/>
      <c r="Z28" s="30"/>
      <c r="AA28" s="30"/>
      <c r="AB28" s="30"/>
      <c r="AC28" s="39"/>
    </row>
    <row r="29" spans="1:29" x14ac:dyDescent="0.25">
      <c r="A29" s="30"/>
      <c r="B29" s="30"/>
      <c r="C29" s="30"/>
      <c r="D29" s="30"/>
      <c r="E29" s="30"/>
      <c r="F29" s="6"/>
      <c r="G29" s="9"/>
      <c r="H29" s="6"/>
      <c r="I29" s="6"/>
      <c r="J29" s="6"/>
      <c r="K29" s="6"/>
      <c r="L29" s="6"/>
      <c r="M29" s="6"/>
      <c r="N29" s="6"/>
      <c r="O29" s="6"/>
      <c r="P29" s="6"/>
      <c r="Q29" s="15"/>
      <c r="R29" s="6"/>
      <c r="S29" s="6"/>
      <c r="T29" s="6"/>
      <c r="U29" s="6"/>
      <c r="V29" s="32"/>
      <c r="W29" s="30"/>
      <c r="X29" s="30"/>
      <c r="Y29" s="30"/>
      <c r="Z29" s="30"/>
      <c r="AA29" s="30"/>
      <c r="AB29" s="30"/>
      <c r="AC29" s="39"/>
    </row>
    <row r="30" spans="1:29" x14ac:dyDescent="0.25">
      <c r="A30" s="24" t="s">
        <v>29</v>
      </c>
      <c r="B30" s="24" t="s">
        <v>49</v>
      </c>
      <c r="C30" s="24">
        <v>2187</v>
      </c>
      <c r="D30" s="24">
        <v>2</v>
      </c>
      <c r="E30" s="24">
        <v>2014</v>
      </c>
      <c r="F30" s="25">
        <v>5283.06</v>
      </c>
      <c r="G30" s="25"/>
      <c r="H30" s="25"/>
      <c r="I30" s="25"/>
      <c r="J30" s="25"/>
      <c r="K30" s="25"/>
      <c r="L30" s="25"/>
      <c r="M30" s="25"/>
      <c r="N30" s="25"/>
      <c r="O30" s="25"/>
      <c r="P30" s="25">
        <v>622023.81000000006</v>
      </c>
      <c r="Q30" s="26">
        <v>0.25969999999999999</v>
      </c>
      <c r="R30" s="25"/>
      <c r="S30" s="25">
        <v>864.37599999999998</v>
      </c>
      <c r="T30" s="25">
        <v>1620.0730000000001</v>
      </c>
      <c r="U30" s="25">
        <v>687763.24199999997</v>
      </c>
      <c r="V30" s="27">
        <v>6557653.8459999999</v>
      </c>
      <c r="W30" s="24" t="s">
        <v>44</v>
      </c>
      <c r="X30" s="24" t="s">
        <v>44</v>
      </c>
      <c r="Y30" s="24" t="s">
        <v>23</v>
      </c>
      <c r="Z30" s="24" t="s">
        <v>21</v>
      </c>
      <c r="AA30" s="24"/>
      <c r="AB30" s="24"/>
      <c r="AC30" s="37" t="s">
        <v>26</v>
      </c>
    </row>
    <row r="31" spans="1:29" x14ac:dyDescent="0.25">
      <c r="A31" s="24" t="s">
        <v>29</v>
      </c>
      <c r="B31" s="24" t="s">
        <v>49</v>
      </c>
      <c r="C31" s="24">
        <v>2187</v>
      </c>
      <c r="D31" s="24">
        <v>2</v>
      </c>
      <c r="E31" s="24">
        <v>2015</v>
      </c>
      <c r="F31" s="25">
        <v>1470.45</v>
      </c>
      <c r="G31" s="25"/>
      <c r="H31" s="25"/>
      <c r="I31" s="25"/>
      <c r="J31" s="25"/>
      <c r="K31" s="25"/>
      <c r="L31" s="25"/>
      <c r="M31" s="25"/>
      <c r="N31" s="25"/>
      <c r="O31" s="25"/>
      <c r="P31" s="25">
        <v>164196.25</v>
      </c>
      <c r="Q31" s="26">
        <v>0.27029999999999998</v>
      </c>
      <c r="R31" s="25"/>
      <c r="S31" s="25">
        <v>234.19200000000001</v>
      </c>
      <c r="T31" s="25">
        <v>435.23099999999999</v>
      </c>
      <c r="U31" s="25">
        <v>184426.66500000001</v>
      </c>
      <c r="V31" s="27">
        <v>1758458.0549999999</v>
      </c>
      <c r="W31" s="24" t="s">
        <v>42</v>
      </c>
      <c r="X31" s="24" t="s">
        <v>42</v>
      </c>
      <c r="Y31" s="24" t="s">
        <v>23</v>
      </c>
      <c r="Z31" s="24" t="s">
        <v>21</v>
      </c>
      <c r="AA31" s="24"/>
      <c r="AB31" s="24"/>
      <c r="AC31" s="37" t="s">
        <v>26</v>
      </c>
    </row>
    <row r="32" spans="1:29" x14ac:dyDescent="0.25">
      <c r="A32" s="30"/>
      <c r="B32" s="30"/>
      <c r="C32" s="30"/>
      <c r="D32" s="30"/>
      <c r="E32" s="30"/>
      <c r="F32" s="6"/>
      <c r="G32" s="9"/>
      <c r="H32" s="6"/>
      <c r="I32" s="6"/>
      <c r="J32" s="6"/>
      <c r="K32" s="6"/>
      <c r="L32" s="6"/>
      <c r="M32" s="6"/>
      <c r="N32" s="6"/>
      <c r="O32" s="6"/>
      <c r="P32" s="6"/>
      <c r="Q32" s="15"/>
      <c r="R32" s="6"/>
      <c r="S32" s="6"/>
      <c r="T32" s="6"/>
      <c r="U32" s="6"/>
      <c r="V32" s="32"/>
      <c r="W32" s="30"/>
      <c r="X32" s="30"/>
      <c r="Y32" s="30"/>
      <c r="Z32" s="30"/>
      <c r="AA32" s="30"/>
      <c r="AB32" s="30"/>
      <c r="AC32" s="39"/>
    </row>
    <row r="33" spans="1:29" x14ac:dyDescent="0.25">
      <c r="A33" s="30"/>
      <c r="B33" s="30"/>
      <c r="C33" s="30"/>
      <c r="D33" s="30"/>
      <c r="E33" s="30"/>
      <c r="F33" s="6"/>
      <c r="G33" s="9"/>
      <c r="H33" s="6"/>
      <c r="I33" s="6"/>
      <c r="J33" s="6"/>
      <c r="K33" s="6"/>
      <c r="L33" s="6"/>
      <c r="M33" s="6"/>
      <c r="N33" s="6"/>
      <c r="O33" s="6"/>
      <c r="P33" s="6"/>
      <c r="Q33" s="15"/>
      <c r="R33" s="6"/>
      <c r="S33" s="6"/>
      <c r="T33" s="6"/>
      <c r="U33" s="6"/>
      <c r="V33" s="32"/>
      <c r="W33" s="30"/>
      <c r="X33" s="30"/>
      <c r="Y33" s="30"/>
      <c r="Z33" s="30"/>
      <c r="AA33" s="30"/>
      <c r="AB33" s="30"/>
      <c r="AC33" s="39"/>
    </row>
    <row r="34" spans="1:29" x14ac:dyDescent="0.25">
      <c r="A34" s="30" t="s">
        <v>29</v>
      </c>
      <c r="B34" s="30" t="s">
        <v>39</v>
      </c>
      <c r="C34" s="30">
        <v>6089</v>
      </c>
      <c r="D34" s="30" t="s">
        <v>40</v>
      </c>
      <c r="E34" s="30">
        <v>2014</v>
      </c>
      <c r="F34" s="6">
        <v>7679.25</v>
      </c>
      <c r="G34" s="9"/>
      <c r="H34" s="6">
        <v>50</v>
      </c>
      <c r="I34" s="5">
        <f>P34/(H$34*8760)</f>
        <v>0.72447050228310506</v>
      </c>
      <c r="J34" s="6">
        <f t="shared" ref="J34:J37" si="6">V34/P34*1000</f>
        <v>12772.37250080424</v>
      </c>
      <c r="K34" s="6"/>
      <c r="L34" s="6"/>
      <c r="M34" s="6"/>
      <c r="N34" s="6"/>
      <c r="O34" s="6"/>
      <c r="P34" s="6">
        <v>317318.08</v>
      </c>
      <c r="Q34" s="15">
        <v>0.36830000000000002</v>
      </c>
      <c r="R34" s="15">
        <f t="shared" ref="R34:R37" si="7">T34*2000/V34</f>
        <v>0.51588974944268851</v>
      </c>
      <c r="S34" s="6">
        <v>752.50199999999995</v>
      </c>
      <c r="T34" s="6">
        <v>1045.4259999999999</v>
      </c>
      <c r="U34" s="6">
        <v>440778.283</v>
      </c>
      <c r="V34" s="32">
        <v>4052904.719</v>
      </c>
      <c r="W34" s="30" t="s">
        <v>35</v>
      </c>
      <c r="X34" s="30" t="s">
        <v>35</v>
      </c>
      <c r="Y34" s="30" t="s">
        <v>23</v>
      </c>
      <c r="Z34" s="30" t="s">
        <v>21</v>
      </c>
      <c r="AA34" s="30" t="s">
        <v>19</v>
      </c>
      <c r="AB34" s="30" t="s">
        <v>22</v>
      </c>
      <c r="AC34" s="39" t="s">
        <v>26</v>
      </c>
    </row>
    <row r="35" spans="1:29" x14ac:dyDescent="0.25">
      <c r="A35" s="30" t="s">
        <v>29</v>
      </c>
      <c r="B35" s="30" t="s">
        <v>39</v>
      </c>
      <c r="C35" s="30">
        <v>6089</v>
      </c>
      <c r="D35" s="30" t="s">
        <v>40</v>
      </c>
      <c r="E35" s="30">
        <v>2015</v>
      </c>
      <c r="F35" s="6">
        <v>6122.62</v>
      </c>
      <c r="G35" s="9"/>
      <c r="H35" s="6"/>
      <c r="I35" s="5">
        <f t="shared" ref="I35:I37" si="8">P35/(H$34*8760)</f>
        <v>0.55715182648401829</v>
      </c>
      <c r="J35" s="6">
        <f t="shared" si="6"/>
        <v>12411.830518476023</v>
      </c>
      <c r="K35" s="6"/>
      <c r="L35" s="6"/>
      <c r="M35" s="6"/>
      <c r="N35" s="6"/>
      <c r="O35" s="6"/>
      <c r="P35" s="6">
        <v>244032.5</v>
      </c>
      <c r="Q35" s="15">
        <v>0.37169999999999997</v>
      </c>
      <c r="R35" s="15">
        <f t="shared" si="7"/>
        <v>0.45221252207290852</v>
      </c>
      <c r="S35" s="6">
        <v>572.73900000000003</v>
      </c>
      <c r="T35" s="6">
        <v>684.851</v>
      </c>
      <c r="U35" s="6">
        <v>329140.842</v>
      </c>
      <c r="V35" s="32">
        <v>3028890.031</v>
      </c>
      <c r="W35" s="30" t="s">
        <v>35</v>
      </c>
      <c r="X35" s="30" t="s">
        <v>35</v>
      </c>
      <c r="Y35" s="30" t="s">
        <v>23</v>
      </c>
      <c r="Z35" s="30" t="s">
        <v>21</v>
      </c>
      <c r="AA35" s="30" t="s">
        <v>19</v>
      </c>
      <c r="AB35" s="30" t="s">
        <v>22</v>
      </c>
      <c r="AC35" s="39" t="s">
        <v>26</v>
      </c>
    </row>
    <row r="36" spans="1:29" x14ac:dyDescent="0.25">
      <c r="A36" s="30" t="s">
        <v>29</v>
      </c>
      <c r="B36" s="30" t="s">
        <v>39</v>
      </c>
      <c r="C36" s="30">
        <v>6089</v>
      </c>
      <c r="D36" s="30" t="s">
        <v>40</v>
      </c>
      <c r="E36" s="30">
        <v>2016</v>
      </c>
      <c r="F36" s="6">
        <v>7574.15</v>
      </c>
      <c r="G36" s="9"/>
      <c r="H36" s="6"/>
      <c r="I36" s="5">
        <f t="shared" si="8"/>
        <v>0.65560858447488579</v>
      </c>
      <c r="J36" s="6">
        <f t="shared" si="6"/>
        <v>11930.874823127844</v>
      </c>
      <c r="K36" s="6"/>
      <c r="L36" s="6"/>
      <c r="M36" s="6"/>
      <c r="N36" s="6"/>
      <c r="O36" s="6"/>
      <c r="P36" s="6">
        <v>287156.56</v>
      </c>
      <c r="Q36" s="15">
        <v>0.36080000000000001</v>
      </c>
      <c r="R36" s="15">
        <f t="shared" si="7"/>
        <v>2.0185468530824788E-2</v>
      </c>
      <c r="S36" s="6">
        <v>623.67899999999997</v>
      </c>
      <c r="T36" s="6">
        <v>34.578000000000003</v>
      </c>
      <c r="U36" s="6">
        <v>372293.908</v>
      </c>
      <c r="V36" s="32">
        <v>3426028.9720000001</v>
      </c>
      <c r="W36" s="30" t="s">
        <v>35</v>
      </c>
      <c r="X36" s="30" t="s">
        <v>35</v>
      </c>
      <c r="Y36" s="30" t="s">
        <v>23</v>
      </c>
      <c r="Z36" s="30" t="s">
        <v>21</v>
      </c>
      <c r="AA36" s="30" t="s">
        <v>19</v>
      </c>
      <c r="AB36" s="30" t="s">
        <v>22</v>
      </c>
      <c r="AC36" s="39" t="s">
        <v>26</v>
      </c>
    </row>
    <row r="37" spans="1:29" x14ac:dyDescent="0.25">
      <c r="A37" s="30" t="s">
        <v>29</v>
      </c>
      <c r="B37" s="30" t="s">
        <v>39</v>
      </c>
      <c r="C37" s="30">
        <v>6089</v>
      </c>
      <c r="D37" s="30" t="s">
        <v>40</v>
      </c>
      <c r="E37" s="30">
        <v>2017</v>
      </c>
      <c r="F37" s="6">
        <v>6351.07</v>
      </c>
      <c r="G37" s="9"/>
      <c r="H37" s="6"/>
      <c r="I37" s="5">
        <f t="shared" si="8"/>
        <v>0.57000913242009132</v>
      </c>
      <c r="J37" s="6">
        <f t="shared" si="6"/>
        <v>12485.315399897463</v>
      </c>
      <c r="K37" s="33">
        <v>0.85</v>
      </c>
      <c r="L37" s="34">
        <v>2017</v>
      </c>
      <c r="M37" s="34">
        <v>2017</v>
      </c>
      <c r="N37" s="6"/>
      <c r="O37" s="6"/>
      <c r="P37" s="6">
        <v>249664</v>
      </c>
      <c r="Q37" s="15">
        <v>0.36749999999999999</v>
      </c>
      <c r="R37" s="15">
        <f t="shared" si="7"/>
        <v>1.6007654293223626E-2</v>
      </c>
      <c r="S37" s="6">
        <v>578.87</v>
      </c>
      <c r="T37" s="6">
        <v>24.949000000000002</v>
      </c>
      <c r="U37" s="6">
        <v>338821.353</v>
      </c>
      <c r="V37" s="32">
        <v>3117133.784</v>
      </c>
      <c r="W37" s="30" t="s">
        <v>35</v>
      </c>
      <c r="X37" s="30" t="s">
        <v>35</v>
      </c>
      <c r="Y37" s="30" t="s">
        <v>23</v>
      </c>
      <c r="Z37" s="30" t="s">
        <v>21</v>
      </c>
      <c r="AA37" s="30" t="s">
        <v>19</v>
      </c>
      <c r="AB37" s="30" t="s">
        <v>22</v>
      </c>
      <c r="AC37" s="39" t="s">
        <v>26</v>
      </c>
    </row>
    <row r="38" spans="1:29" x14ac:dyDescent="0.25">
      <c r="A38" s="7"/>
      <c r="B38" s="7"/>
      <c r="C38" s="7"/>
      <c r="D38" s="7"/>
      <c r="E38" s="7"/>
      <c r="F38" s="8"/>
      <c r="G38" s="8"/>
      <c r="H38" s="8"/>
      <c r="I38" s="10" t="s">
        <v>59</v>
      </c>
      <c r="J38" s="8">
        <f>AVERAGE(J34:J37)</f>
        <v>12400.098310576392</v>
      </c>
      <c r="K38" s="11">
        <f>H34*8760*0.85</f>
        <v>372300</v>
      </c>
      <c r="L38" s="12">
        <f>Q37</f>
        <v>0.36749999999999999</v>
      </c>
      <c r="M38" s="12">
        <f>R37</f>
        <v>1.6007654293223626E-2</v>
      </c>
      <c r="N38" s="8">
        <f>J38*K38/1000*L38/2000</f>
        <v>848.29227543881984</v>
      </c>
      <c r="O38" s="8">
        <f>J38*K38/1000*M38/2000</f>
        <v>36.950121047174598</v>
      </c>
      <c r="P38" s="8"/>
      <c r="Q38" s="13"/>
      <c r="R38" s="8"/>
      <c r="S38" s="8"/>
      <c r="T38" s="8"/>
      <c r="U38" s="8"/>
      <c r="V38" s="14"/>
      <c r="W38" s="7"/>
      <c r="X38" s="7"/>
      <c r="Y38" s="7"/>
      <c r="Z38" s="7"/>
      <c r="AA38" s="7"/>
      <c r="AB38" s="7"/>
      <c r="AC38" s="40"/>
    </row>
  </sheetData>
  <sortState ref="A2:T94">
    <sortCondition ref="B2:B94"/>
    <sortCondition ref="D2:D94"/>
    <sortCondition ref="E2:E9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2018-11-30T13:47:34Z</dcterms:created>
  <dcterms:modified xsi:type="dcterms:W3CDTF">2019-01-29T13:18:28Z</dcterms:modified>
</cp:coreProperties>
</file>